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berts\Desktop\"/>
    </mc:Choice>
  </mc:AlternateContent>
  <xr:revisionPtr revIDLastSave="0" documentId="13_ncr:1_{C46F1BF5-4FFE-41A9-917D-69ADFA89167B}" xr6:coauthVersionLast="36" xr6:coauthVersionMax="36" xr10:uidLastSave="{00000000-0000-0000-0000-000000000000}"/>
  <workbookProtection workbookPassword="E1D1" lockStructure="1"/>
  <bookViews>
    <workbookView xWindow="0" yWindow="0" windowWidth="13140" windowHeight="2970" firstSheet="1" activeTab="1" xr2:uid="{00000000-000D-0000-FFFF-FFFF00000000}"/>
  </bookViews>
  <sheets>
    <sheet name="12 Month Employee" sheetId="1" state="hidden" r:id="rId1"/>
    <sheet name="12 Month" sheetId="2" r:id="rId2"/>
    <sheet name="Example" sheetId="3" r:id="rId3"/>
  </sheets>
  <calcPr calcId="191029"/>
</workbook>
</file>

<file path=xl/calcChain.xml><?xml version="1.0" encoding="utf-8"?>
<calcChain xmlns="http://schemas.openxmlformats.org/spreadsheetml/2006/main">
  <c r="H27" i="2" l="1"/>
  <c r="H16" i="2"/>
  <c r="H23" i="2"/>
  <c r="H18" i="2"/>
  <c r="H26" i="2"/>
  <c r="H25" i="2"/>
  <c r="H24" i="2"/>
  <c r="H22" i="2"/>
  <c r="H21" i="2"/>
  <c r="H20" i="2"/>
  <c r="H19" i="2"/>
  <c r="H17" i="2"/>
  <c r="J27" i="3"/>
  <c r="H23" i="3"/>
  <c r="H22" i="3"/>
  <c r="H21" i="3"/>
  <c r="H20" i="3"/>
  <c r="K19" i="3"/>
  <c r="I19" i="3"/>
  <c r="I27" i="3" s="1"/>
  <c r="H19" i="3"/>
  <c r="H18" i="3"/>
  <c r="H17" i="3"/>
  <c r="H16" i="3"/>
  <c r="H15" i="3"/>
  <c r="H14" i="3"/>
  <c r="L13" i="3"/>
  <c r="L14" i="3" s="1"/>
  <c r="I6" i="3"/>
  <c r="K22" i="3" s="1"/>
  <c r="L15" i="3" l="1"/>
  <c r="L16" i="3" s="1"/>
  <c r="L17" i="3" s="1"/>
  <c r="L18" i="3" s="1"/>
  <c r="L19" i="3" s="1"/>
  <c r="L20" i="3" s="1"/>
  <c r="L21" i="3" s="1"/>
  <c r="L22" i="3" s="1"/>
  <c r="L23" i="3" s="1"/>
  <c r="L24" i="3" s="1"/>
  <c r="H27" i="3"/>
  <c r="L27" i="3" s="1"/>
  <c r="K14" i="3"/>
  <c r="K18" i="3"/>
  <c r="K21" i="3"/>
  <c r="K23" i="3"/>
  <c r="K24" i="3"/>
  <c r="K16" i="3"/>
  <c r="K13" i="3"/>
  <c r="K15" i="3"/>
  <c r="K17" i="3"/>
  <c r="K20" i="3"/>
  <c r="J30" i="2"/>
  <c r="H30" i="2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I9" i="2"/>
  <c r="I17" i="2" s="1"/>
  <c r="I23" i="2" l="1"/>
  <c r="I27" i="2"/>
  <c r="I26" i="2"/>
  <c r="I21" i="2"/>
  <c r="I16" i="2"/>
  <c r="I25" i="2"/>
  <c r="I20" i="2"/>
  <c r="I24" i="2"/>
  <c r="I19" i="2"/>
  <c r="I18" i="2"/>
  <c r="I22" i="2"/>
  <c r="K22" i="2"/>
  <c r="K24" i="2"/>
  <c r="K26" i="2"/>
  <c r="K23" i="2"/>
  <c r="K25" i="2"/>
  <c r="K27" i="2"/>
  <c r="K19" i="2"/>
  <c r="K17" i="2"/>
  <c r="K21" i="2"/>
  <c r="K20" i="2"/>
  <c r="K18" i="2"/>
  <c r="K16" i="2"/>
  <c r="L30" i="2"/>
  <c r="K27" i="3"/>
  <c r="B32" i="1"/>
  <c r="C34" i="1" s="1"/>
  <c r="E7" i="1"/>
  <c r="I30" i="2" l="1"/>
  <c r="K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</text>
    </comment>
    <comment ref="I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Employee's Home Department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C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Annual Salary
</t>
        </r>
      </text>
    </comment>
    <comment ref="G1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2nd Term Summer School
</t>
        </r>
      </text>
    </comment>
    <comment ref="J1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Cannot go over 15 extra hours per week.  This includes overload and dual service
</t>
        </r>
      </text>
    </comment>
    <comment ref="J1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1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Fall Semester
Only enter in September and it will calculate the entire semester</t>
        </r>
      </text>
    </comment>
    <comment ref="J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J2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7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1st Term Summer
</t>
        </r>
      </text>
    </comment>
    <comment ref="J2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<sst xmlns="http://schemas.openxmlformats.org/spreadsheetml/2006/main" count="137" uniqueCount="74">
  <si>
    <t>12 Month Employee</t>
  </si>
  <si>
    <t>OVERLOAD AND EXTRA PAY SUMMARY</t>
  </si>
  <si>
    <t>For Personnel on F/Y Appointment Only</t>
  </si>
  <si>
    <t xml:space="preserve">Name:  </t>
  </si>
  <si>
    <t xml:space="preserve">Dept. </t>
  </si>
  <si>
    <t>Banner ID</t>
  </si>
  <si>
    <t>Fiscal Year: 08-09</t>
  </si>
  <si>
    <t>Current F/Y Salary</t>
  </si>
  <si>
    <t xml:space="preserve">Month Rate: </t>
  </si>
  <si>
    <t>Hourly Rate:</t>
  </si>
  <si>
    <t>Total overload during F/Y - not to exceed 15 hrs./week.</t>
  </si>
  <si>
    <t>Overload and Extra Pay</t>
  </si>
  <si>
    <t>Period Hours</t>
  </si>
  <si>
    <t xml:space="preserve">Hourly Balance </t>
  </si>
  <si>
    <t>Pay Period</t>
  </si>
  <si>
    <t>20% Balance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</si>
  <si>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</si>
  <si>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</si>
  <si>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</si>
  <si>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</si>
  <si>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</si>
  <si>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</si>
  <si>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</si>
  <si>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</si>
  <si>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</si>
  <si>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</si>
  <si>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</si>
  <si>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</si>
  <si>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</si>
  <si>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Total</t>
  </si>
  <si>
    <t>Total Remaining:</t>
  </si>
  <si>
    <t>Name:</t>
  </si>
  <si>
    <t>Period</t>
  </si>
  <si>
    <t>Hourly salary Computed by dividing annual salary by 1950.00</t>
  </si>
  <si>
    <t>Pay</t>
  </si>
  <si>
    <t>Fiscal Year:</t>
  </si>
  <si>
    <t>Monthly Rate:</t>
  </si>
  <si>
    <t>Banner ID:</t>
  </si>
  <si>
    <t>Department:</t>
  </si>
  <si>
    <t xml:space="preserve">Current F/Y Salary: </t>
  </si>
  <si>
    <t>FOR PERSONNEL ON 12 MONTH F/Y APPOINTMENT ONLY</t>
  </si>
  <si>
    <t>Hours</t>
  </si>
  <si>
    <t>EXTRA</t>
  </si>
  <si>
    <t>PAY</t>
  </si>
  <si>
    <t>OVERLOAD</t>
  </si>
  <si>
    <t>Credit</t>
  </si>
  <si>
    <t xml:space="preserve">Clock </t>
  </si>
  <si>
    <t>May</t>
  </si>
  <si>
    <t>TOTAL</t>
  </si>
  <si>
    <t>Beginning Balance</t>
  </si>
  <si>
    <t>Limit</t>
  </si>
  <si>
    <t xml:space="preserve">Summer teaching credit hours calculated at 1 credit hour = 7.5 clock hours. </t>
  </si>
  <si>
    <t>Hourly salary computed by dividing fiscal year salary by 1950.</t>
  </si>
  <si>
    <t>Overload for academic year calculated at 1 credit hour =  2.5 clock hours x 15 weeks per semester = 37.5 clock hours.</t>
  </si>
  <si>
    <t>Extra Pay is NOT allowed for C&amp;S (non-exempt) employees.</t>
  </si>
  <si>
    <t>EXTRA PAY SUMMARY</t>
  </si>
  <si>
    <t>Total overtime and extra pay hours cannot exceed 15 clock hours per week or 532 per year.</t>
  </si>
  <si>
    <t>Overload teaching cannot exceed 2 credit courses per semester, but must be within the total 532 hour limit.</t>
  </si>
  <si>
    <t>532 Hour</t>
  </si>
  <si>
    <t>SAMPLE</t>
  </si>
  <si>
    <t>UBUS1020</t>
  </si>
  <si>
    <t>250006 training</t>
  </si>
  <si>
    <t>567899 grant</t>
  </si>
  <si>
    <t>ENGL2000</t>
  </si>
  <si>
    <t>***Please note that due to Excel Rounding Issues the pay amount on this spreadsheet may be a few cents different than the actual amount on the extra pay form.</t>
  </si>
  <si>
    <t xml:space="preserve"> </t>
  </si>
  <si>
    <t xml:space="preserve">  </t>
  </si>
  <si>
    <t>Dual Service Agreements - if you are teaching - 1 credit hour = 37.5 clock hours per semester.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</si>
  <si>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</si>
  <si>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September - FALL SEMESTER</t>
  </si>
  <si>
    <t>February - SPRING SEMESTER</t>
  </si>
  <si>
    <t>July - 2nd Term Summer</t>
  </si>
  <si>
    <t>June - 1st Term Summer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</si>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</sst>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-00\-0000"/>
    <numFmt numFmtId="166" formatCode="0.00_);\(0.00\)"/>
    <numFmt numFmtId="167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Border="1"/>
    <xf numFmtId="0" fontId="2" fillId="0" borderId="4" xfId="0" applyFont="1" applyBorder="1"/>
    <xf numFmtId="43" fontId="0" fillId="0" borderId="4" xfId="0" applyNumberFormat="1" applyBorder="1"/>
    <xf numFmtId="164" fontId="0" fillId="0" borderId="4" xfId="0" applyNumberFormat="1" applyBorder="1"/>
    <xf numFmtId="0" fontId="4" fillId="0" borderId="0" xfId="0" applyFont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6" fontId="3" fillId="3" borderId="0" xfId="1" applyNumberFormat="1" applyFont="1" applyFill="1"/>
    <xf numFmtId="44" fontId="0" fillId="0" borderId="1" xfId="0" applyNumberFormat="1" applyBorder="1"/>
    <xf numFmtId="39" fontId="0" fillId="0" borderId="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44" fontId="0" fillId="0" borderId="0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0" fillId="4" borderId="0" xfId="0" applyFill="1"/>
    <xf numFmtId="165" fontId="0" fillId="5" borderId="0" xfId="0" applyNumberFormat="1" applyFill="1"/>
    <xf numFmtId="0" fontId="0" fillId="5" borderId="0" xfId="0" applyFill="1"/>
    <xf numFmtId="44" fontId="3" fillId="5" borderId="0" xfId="1" applyFont="1" applyFill="1" applyBorder="1"/>
    <xf numFmtId="0" fontId="5" fillId="0" borderId="0" xfId="0" applyFont="1"/>
    <xf numFmtId="0" fontId="0" fillId="0" borderId="3" xfId="0" applyBorder="1"/>
    <xf numFmtId="0" fontId="0" fillId="0" borderId="15" xfId="0" applyBorder="1"/>
    <xf numFmtId="0" fontId="0" fillId="0" borderId="14" xfId="0" applyBorder="1"/>
    <xf numFmtId="44" fontId="0" fillId="5" borderId="0" xfId="0" applyNumberFormat="1" applyFill="1"/>
    <xf numFmtId="44" fontId="3" fillId="5" borderId="0" xfId="1" applyFont="1" applyFill="1"/>
    <xf numFmtId="0" fontId="0" fillId="0" borderId="16" xfId="0" applyBorder="1"/>
    <xf numFmtId="0" fontId="0" fillId="0" borderId="8" xfId="0" applyFill="1" applyBorder="1"/>
    <xf numFmtId="0" fontId="0" fillId="0" borderId="18" xfId="0" applyFill="1" applyBorder="1"/>
    <xf numFmtId="0" fontId="0" fillId="0" borderId="19" xfId="0" applyBorder="1"/>
    <xf numFmtId="166" fontId="0" fillId="0" borderId="19" xfId="0" applyNumberFormat="1" applyBorder="1"/>
    <xf numFmtId="39" fontId="0" fillId="0" borderId="19" xfId="0" applyNumberFormat="1" applyBorder="1"/>
    <xf numFmtId="0" fontId="0" fillId="0" borderId="22" xfId="0" applyBorder="1"/>
    <xf numFmtId="0" fontId="6" fillId="0" borderId="1" xfId="0" applyFont="1" applyBorder="1"/>
    <xf numFmtId="0" fontId="6" fillId="0" borderId="2" xfId="0" applyFont="1" applyBorder="1"/>
    <xf numFmtId="6" fontId="3" fillId="5" borderId="0" xfId="1" applyNumberFormat="1" applyFont="1" applyFill="1"/>
    <xf numFmtId="39" fontId="0" fillId="0" borderId="23" xfId="0" applyNumberForma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/>
    <xf numFmtId="0" fontId="0" fillId="5" borderId="0" xfId="0" applyFill="1" applyBorder="1"/>
    <xf numFmtId="7" fontId="0" fillId="0" borderId="11" xfId="0" applyNumberFormat="1" applyBorder="1"/>
    <xf numFmtId="166" fontId="0" fillId="5" borderId="18" xfId="0" applyNumberFormat="1" applyFill="1" applyBorder="1"/>
    <xf numFmtId="166" fontId="0" fillId="0" borderId="21" xfId="0" applyNumberFormat="1" applyBorder="1"/>
    <xf numFmtId="167" fontId="0" fillId="4" borderId="0" xfId="0" applyNumberFormat="1" applyFill="1"/>
    <xf numFmtId="167" fontId="0" fillId="0" borderId="9" xfId="0" applyNumberFormat="1" applyFill="1" applyBorder="1"/>
    <xf numFmtId="166" fontId="0" fillId="0" borderId="7" xfId="0" applyNumberFormat="1" applyFill="1" applyBorder="1"/>
    <xf numFmtId="39" fontId="0" fillId="0" borderId="7" xfId="0" applyNumberFormat="1" applyFill="1" applyBorder="1"/>
    <xf numFmtId="7" fontId="0" fillId="0" borderId="1" xfId="0" applyNumberFormat="1" applyBorder="1"/>
    <xf numFmtId="7" fontId="0" fillId="0" borderId="12" xfId="0" applyNumberFormat="1" applyBorder="1"/>
    <xf numFmtId="0" fontId="6" fillId="0" borderId="2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0" xfId="0" applyNumberForma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5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44" fontId="3" fillId="5" borderId="0" xfId="1" applyFont="1" applyFill="1" applyProtection="1">
      <protection locked="0"/>
    </xf>
    <xf numFmtId="44" fontId="0" fillId="5" borderId="0" xfId="0" applyNumberFormat="1" applyFill="1" applyProtection="1">
      <protection locked="0"/>
    </xf>
    <xf numFmtId="0" fontId="8" fillId="0" borderId="1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66" fontId="0" fillId="6" borderId="23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0" fontId="0" fillId="0" borderId="2" xfId="0" applyBorder="1" applyProtection="1">
      <protection locked="0"/>
    </xf>
    <xf numFmtId="6" fontId="3" fillId="5" borderId="0" xfId="1" applyNumberFormat="1" applyFont="1" applyFill="1" applyProtection="1">
      <protection locked="0"/>
    </xf>
    <xf numFmtId="0" fontId="0" fillId="0" borderId="15" xfId="0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39" fontId="0" fillId="0" borderId="7" xfId="0" applyNumberFormat="1" applyFill="1" applyBorder="1" applyProtection="1">
      <protection locked="0"/>
    </xf>
    <xf numFmtId="39" fontId="0" fillId="0" borderId="1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0" fillId="5" borderId="0" xfId="0" applyFill="1" applyProtection="1"/>
    <xf numFmtId="0" fontId="5" fillId="0" borderId="0" xfId="0" applyFont="1" applyAlignment="1" applyProtection="1">
      <alignment horizontal="right"/>
    </xf>
    <xf numFmtId="44" fontId="3" fillId="5" borderId="0" xfId="1" applyFont="1" applyFill="1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2" xfId="0" applyBorder="1" applyProtection="1"/>
    <xf numFmtId="0" fontId="0" fillId="0" borderId="22" xfId="0" applyBorder="1" applyProtection="1"/>
    <xf numFmtId="166" fontId="0" fillId="0" borderId="12" xfId="0" applyNumberFormat="1" applyBorder="1" applyProtection="1"/>
    <xf numFmtId="7" fontId="0" fillId="0" borderId="12" xfId="0" applyNumberFormat="1" applyBorder="1" applyProtection="1"/>
    <xf numFmtId="39" fontId="0" fillId="0" borderId="23" xfId="0" applyNumberFormat="1" applyBorder="1" applyProtection="1"/>
    <xf numFmtId="7" fontId="0" fillId="0" borderId="11" xfId="0" applyNumberFormat="1" applyBorder="1" applyProtection="1"/>
    <xf numFmtId="166" fontId="0" fillId="0" borderId="21" xfId="0" applyNumberFormat="1" applyBorder="1" applyProtection="1"/>
    <xf numFmtId="0" fontId="8" fillId="0" borderId="24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167" fontId="0" fillId="0" borderId="9" xfId="0" applyNumberFormat="1" applyFill="1" applyBorder="1" applyProtection="1"/>
    <xf numFmtId="166" fontId="0" fillId="5" borderId="18" xfId="0" applyNumberFormat="1" applyFill="1" applyBorder="1" applyProtection="1"/>
    <xf numFmtId="166" fontId="0" fillId="0" borderId="19" xfId="0" applyNumberFormat="1" applyBorder="1" applyProtection="1"/>
    <xf numFmtId="166" fontId="0" fillId="0" borderId="7" xfId="0" applyNumberFormat="1" applyFill="1" applyBorder="1" applyProtection="1"/>
    <xf numFmtId="166" fontId="0" fillId="0" borderId="1" xfId="0" applyNumberFormat="1" applyBorder="1" applyProtection="1"/>
    <xf numFmtId="164" fontId="0" fillId="7" borderId="13" xfId="0" applyNumberFormat="1" applyFill="1" applyBorder="1" applyAlignment="1" applyProtection="1">
      <alignment horizontal="right"/>
      <protection locked="0"/>
    </xf>
    <xf numFmtId="164" fontId="0" fillId="7" borderId="4" xfId="0" applyNumberFormat="1" applyFill="1" applyBorder="1" applyAlignment="1" applyProtection="1">
      <alignment horizontal="right"/>
      <protection locked="0"/>
    </xf>
    <xf numFmtId="164" fontId="0" fillId="7" borderId="19" xfId="0" applyNumberFormat="1" applyFill="1" applyBorder="1" applyAlignment="1" applyProtection="1">
      <alignment horizontal="right"/>
      <protection locked="0"/>
    </xf>
    <xf numFmtId="164" fontId="0" fillId="7" borderId="20" xfId="0" applyNumberFormat="1" applyFill="1" applyBorder="1" applyAlignment="1" applyProtection="1">
      <alignment horizontal="right"/>
      <protection locked="0"/>
    </xf>
    <xf numFmtId="44" fontId="0" fillId="7" borderId="1" xfId="1" applyFont="1" applyFill="1" applyBorder="1" applyProtection="1"/>
    <xf numFmtId="167" fontId="0" fillId="7" borderId="9" xfId="0" applyNumberFormat="1" applyFill="1" applyBorder="1" applyProtection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7" borderId="0" xfId="0" applyFill="1" applyAlignment="1" applyProtection="1">
      <alignment horizontal="center"/>
      <protection locked="0"/>
    </xf>
    <xf numFmtId="6" fontId="3" fillId="7" borderId="0" xfId="1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2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A10" sqref="A10"/>
    </sheetView>
  </sheetViews>
  <sheetFormatPr defaultColWidth="19.7109375" defaultRowHeight="15" x14ac:dyDescent="0.25"/>
  <sheetData>
    <row r="1" spans="1:6" x14ac:dyDescent="0.25">
      <c r="A1" t="s">
        <v>0</v>
      </c>
    </row>
    <row r="2" spans="1:6" x14ac:dyDescent="0.25">
      <c r="A2" s="155" t="s">
        <v>1</v>
      </c>
      <c r="B2" s="155"/>
      <c r="C2" s="155"/>
      <c r="D2" s="155"/>
      <c r="E2" s="155"/>
    </row>
    <row r="3" spans="1:6" x14ac:dyDescent="0.25">
      <c r="A3" s="155" t="s">
        <v>2</v>
      </c>
      <c r="B3" s="155"/>
      <c r="C3" s="155"/>
      <c r="D3" s="155"/>
      <c r="E3" s="155"/>
    </row>
    <row r="5" spans="1:6" x14ac:dyDescent="0.25">
      <c r="A5" s="1" t="s">
        <v>3</v>
      </c>
      <c r="B5" s="1"/>
      <c r="C5" s="2"/>
      <c r="D5" s="1" t="s">
        <v>4</v>
      </c>
      <c r="E5" s="1"/>
    </row>
    <row r="6" spans="1:6" x14ac:dyDescent="0.25">
      <c r="A6" s="1" t="s">
        <v>5</v>
      </c>
      <c r="C6" s="2"/>
      <c r="D6" s="1" t="s">
        <v>6</v>
      </c>
    </row>
    <row r="7" spans="1:6" x14ac:dyDescent="0.25">
      <c r="A7" s="1" t="s">
        <v>7</v>
      </c>
      <c r="B7" s="3"/>
      <c r="C7" s="1" t="s">
        <v>8</v>
      </c>
      <c r="D7" s="1" t="s">
        <v>9</v>
      </c>
      <c r="E7">
        <f>B7/1950</f>
        <v>0</v>
      </c>
    </row>
    <row r="9" spans="1:6" x14ac:dyDescent="0.25">
      <c r="A9" s="1" t="s">
        <v>33</v>
      </c>
    </row>
    <row r="10" spans="1:6" x14ac:dyDescent="0.25">
      <c r="A10" s="1" t="s">
        <v>10</v>
      </c>
    </row>
    <row r="12" spans="1:6" x14ac:dyDescent="0.25">
      <c r="A12" s="156" t="s">
        <v>11</v>
      </c>
      <c r="B12" s="157"/>
      <c r="C12" s="157"/>
      <c r="D12" s="157"/>
      <c r="E12" s="158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5" t="s">
        <v>12</v>
      </c>
      <c r="C14" s="5" t="s">
        <v>13</v>
      </c>
      <c r="D14" s="6" t="s">
        <v>14</v>
      </c>
      <c r="E14" s="7" t="s">
        <v>15</v>
      </c>
      <c r="F14" s="4"/>
    </row>
    <row r="15" spans="1:6" x14ac:dyDescent="0.25">
      <c r="A15" s="4"/>
      <c r="B15" s="4"/>
      <c r="C15" s="4"/>
      <c r="D15" s="8"/>
      <c r="E15" s="4"/>
      <c r="F15" s="4"/>
    </row>
    <row r="16" spans="1:6" x14ac:dyDescent="0.25">
      <c r="A16" s="7" t="s">
        <v>16</v>
      </c>
      <c r="B16" s="7"/>
      <c r="C16" s="7">
        <v>400</v>
      </c>
      <c r="D16" s="8"/>
      <c r="E16" s="4"/>
      <c r="F16" s="4"/>
    </row>
    <row r="17" spans="1:6" x14ac:dyDescent="0.25">
      <c r="A17" s="4"/>
      <c r="B17" s="4"/>
      <c r="C17" s="4"/>
      <c r="D17" s="8"/>
      <c r="E17" s="4"/>
      <c r="F17" s="4"/>
    </row>
    <row r="18" spans="1:6" x14ac:dyDescent="0.25">
      <c r="A18" s="4" t="s">
        <v>17</v>
      </c>
      <c r="B18" s="9"/>
      <c r="C18" s="4"/>
      <c r="D18" s="8"/>
      <c r="E18" s="4"/>
      <c r="F18" s="4"/>
    </row>
    <row r="19" spans="1:6" x14ac:dyDescent="0.25">
      <c r="A19" s="4" t="s">
        <v>18</v>
      </c>
      <c r="B19" s="9"/>
      <c r="C19" s="4"/>
      <c r="D19" s="8"/>
      <c r="E19" s="4"/>
      <c r="F19" s="4"/>
    </row>
    <row r="20" spans="1:6" x14ac:dyDescent="0.25">
      <c r="A20" s="4" t="s">
        <v>19</v>
      </c>
      <c r="B20" s="9"/>
      <c r="C20" s="4"/>
      <c r="D20" s="8"/>
      <c r="E20" s="4"/>
      <c r="F20" s="4"/>
    </row>
    <row r="21" spans="1:6" x14ac:dyDescent="0.25">
      <c r="A21" s="4" t="s">
        <v>20</v>
      </c>
      <c r="B21" s="9"/>
      <c r="C21" s="4"/>
      <c r="D21" s="8"/>
      <c r="E21" s="4"/>
      <c r="F21" s="4"/>
    </row>
    <row r="22" spans="1:6" x14ac:dyDescent="0.25">
      <c r="A22" s="4" t="s">
        <v>21</v>
      </c>
      <c r="B22" s="9"/>
      <c r="C22" s="4"/>
      <c r="D22" s="8"/>
      <c r="E22" s="4"/>
      <c r="F22" s="4"/>
    </row>
    <row r="23" spans="1:6" x14ac:dyDescent="0.25">
      <c r="A23" s="4" t="s">
        <v>22</v>
      </c>
      <c r="B23" s="9"/>
      <c r="C23" s="4"/>
      <c r="D23" s="8"/>
      <c r="E23" s="4"/>
      <c r="F23" s="4"/>
    </row>
    <row r="24" spans="1:6" x14ac:dyDescent="0.25">
      <c r="A24" s="4" t="s">
        <v>23</v>
      </c>
      <c r="B24" s="9"/>
      <c r="C24" s="4"/>
      <c r="D24" s="8"/>
      <c r="E24" s="4"/>
      <c r="F24" s="4"/>
    </row>
    <row r="25" spans="1:6" x14ac:dyDescent="0.25">
      <c r="A25" s="4" t="s">
        <v>24</v>
      </c>
      <c r="B25" s="9"/>
      <c r="C25" s="4"/>
      <c r="D25" s="8"/>
      <c r="E25" s="4"/>
      <c r="F25" s="4"/>
    </row>
    <row r="26" spans="1:6" x14ac:dyDescent="0.25">
      <c r="A26" s="4" t="s">
        <v>25</v>
      </c>
      <c r="B26" s="9"/>
      <c r="C26" s="4"/>
      <c r="D26" s="8"/>
      <c r="E26" s="4"/>
      <c r="F26" s="4"/>
    </row>
    <row r="27" spans="1:6" x14ac:dyDescent="0.25">
      <c r="A27" s="4" t="s">
        <v>26</v>
      </c>
      <c r="B27" s="9"/>
      <c r="C27" s="4"/>
      <c r="D27" s="8"/>
      <c r="E27" s="4"/>
      <c r="F27" s="4"/>
    </row>
    <row r="28" spans="1:6" x14ac:dyDescent="0.25">
      <c r="A28" s="4" t="s">
        <v>27</v>
      </c>
      <c r="B28" s="4"/>
      <c r="C28" s="4"/>
      <c r="D28" s="8"/>
      <c r="E28" s="4"/>
      <c r="F28" s="4"/>
    </row>
    <row r="29" spans="1:6" x14ac:dyDescent="0.25">
      <c r="A29" s="4" t="s">
        <v>28</v>
      </c>
      <c r="B29" s="4"/>
      <c r="C29" s="4"/>
      <c r="D29" s="8"/>
      <c r="E29" s="4"/>
      <c r="F29" s="4"/>
    </row>
    <row r="30" spans="1:6" x14ac:dyDescent="0.25">
      <c r="A30" s="4"/>
      <c r="B30" s="4"/>
      <c r="C30" s="4"/>
      <c r="D30" s="8"/>
      <c r="E30" s="4"/>
      <c r="F30" s="4"/>
    </row>
    <row r="31" spans="1:6" x14ac:dyDescent="0.25">
      <c r="A31" s="4"/>
      <c r="B31" s="4"/>
      <c r="C31" s="4"/>
      <c r="D31" s="8"/>
      <c r="E31" s="4"/>
      <c r="F31" s="4"/>
    </row>
    <row r="32" spans="1:6" x14ac:dyDescent="0.25">
      <c r="A32" s="4" t="s">
        <v>29</v>
      </c>
      <c r="B32" s="9">
        <f>SUM(B18:B31)</f>
        <v>0</v>
      </c>
      <c r="C32" s="4"/>
      <c r="D32" s="8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 t="s">
        <v>30</v>
      </c>
      <c r="B34" s="4"/>
      <c r="C34" s="9">
        <f>C16-B32</f>
        <v>400</v>
      </c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</sheetData>
  <mergeCells count="3">
    <mergeCell ref="A2:E2"/>
    <mergeCell ref="A3:E3"/>
    <mergeCell ref="A12:E12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zoomScaleNormal="100" workbookViewId="0">
      <selection activeCell="I8" sqref="I8:J8"/>
    </sheetView>
  </sheetViews>
  <sheetFormatPr defaultColWidth="11.7109375" defaultRowHeight="15" x14ac:dyDescent="0.25"/>
  <cols>
    <col min="9" max="9" width="14.42578125" customWidth="1"/>
    <col min="11" max="11" width="15.42578125" customWidth="1"/>
    <col min="12" max="12" width="12" customWidth="1"/>
    <col min="13" max="13" width="14" bestFit="1" customWidth="1"/>
  </cols>
  <sheetData>
    <row r="1" spans="1:13" ht="18.75" x14ac:dyDescent="0.3">
      <c r="A1" s="124"/>
      <c r="B1" s="125"/>
      <c r="C1" s="125"/>
      <c r="D1" s="127"/>
      <c r="E1" s="128"/>
      <c r="F1" s="128" t="s">
        <v>55</v>
      </c>
      <c r="G1" s="128"/>
      <c r="H1" s="128"/>
      <c r="I1" s="128"/>
      <c r="J1" s="125"/>
      <c r="K1" s="125"/>
      <c r="L1" s="125"/>
      <c r="M1" s="125"/>
    </row>
    <row r="2" spans="1:13" ht="18.75" x14ac:dyDescent="0.3">
      <c r="A2" s="125"/>
      <c r="B2" s="125"/>
      <c r="C2" s="125"/>
      <c r="D2" s="160" t="s">
        <v>40</v>
      </c>
      <c r="E2" s="160"/>
      <c r="F2" s="160"/>
      <c r="G2" s="160"/>
      <c r="H2" s="160"/>
      <c r="I2" s="160"/>
      <c r="J2" s="125"/>
      <c r="K2" s="125"/>
      <c r="L2" s="125"/>
      <c r="M2" s="125"/>
    </row>
    <row r="3" spans="1:13" x14ac:dyDescent="0.25">
      <c r="A3" s="125"/>
      <c r="B3" s="125"/>
      <c r="C3" s="125"/>
      <c r="D3" s="125"/>
      <c r="E3" s="126"/>
      <c r="F3" s="126"/>
      <c r="G3" s="126"/>
      <c r="H3" s="126"/>
      <c r="I3" s="126"/>
      <c r="J3" s="125"/>
      <c r="K3" s="125"/>
      <c r="L3" s="125"/>
      <c r="M3" s="125"/>
    </row>
    <row r="4" spans="1:13" x14ac:dyDescent="0.25">
      <c r="A4" s="125"/>
      <c r="B4" s="125"/>
      <c r="C4" s="159" t="s">
        <v>68</v>
      </c>
      <c r="D4" s="159"/>
      <c r="E4" s="159"/>
      <c r="F4" s="159"/>
      <c r="G4" s="159"/>
      <c r="H4" s="159"/>
      <c r="I4" s="159"/>
      <c r="J4" s="159"/>
      <c r="K4" s="125"/>
      <c r="L4" s="125"/>
      <c r="M4" s="125"/>
    </row>
    <row r="5" spans="1:13" x14ac:dyDescent="0.25">
      <c r="A5" s="125"/>
      <c r="B5" s="125"/>
      <c r="C5" s="159" t="s">
        <v>66</v>
      </c>
      <c r="D5" s="159"/>
      <c r="E5" s="159"/>
      <c r="F5" s="159"/>
      <c r="G5" s="159"/>
      <c r="H5" s="159"/>
      <c r="I5" s="159"/>
      <c r="J5" s="159"/>
      <c r="K5" s="125"/>
      <c r="L5" s="125"/>
      <c r="M5" s="125"/>
    </row>
    <row r="6" spans="1:13" x14ac:dyDescent="0.25">
      <c r="A6" s="125"/>
      <c r="B6" s="125"/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5">
      <c r="A7" s="80"/>
      <c r="B7" s="81" t="s">
        <v>31</v>
      </c>
      <c r="C7" s="161"/>
      <c r="D7" s="161"/>
      <c r="E7" s="80"/>
      <c r="F7" s="80"/>
      <c r="G7" s="80"/>
      <c r="H7" s="81" t="s">
        <v>38</v>
      </c>
      <c r="I7" s="161"/>
      <c r="J7" s="161"/>
      <c r="K7" s="80"/>
      <c r="L7" s="80"/>
      <c r="M7" s="80"/>
    </row>
    <row r="8" spans="1:13" x14ac:dyDescent="0.25">
      <c r="A8" s="80"/>
      <c r="B8" s="81" t="s">
        <v>37</v>
      </c>
      <c r="C8" s="161"/>
      <c r="D8" s="161"/>
      <c r="E8" s="91"/>
      <c r="F8" s="129"/>
      <c r="G8" s="125"/>
      <c r="H8" s="130" t="s">
        <v>35</v>
      </c>
      <c r="I8" s="163" t="s">
        <v>73</v>
      </c>
      <c r="J8" s="163"/>
      <c r="K8" s="92"/>
      <c r="L8" s="80"/>
      <c r="M8" s="80"/>
    </row>
    <row r="9" spans="1:13" x14ac:dyDescent="0.25">
      <c r="A9" s="80"/>
      <c r="B9" s="81" t="s">
        <v>39</v>
      </c>
      <c r="C9" s="162"/>
      <c r="D9" s="162"/>
      <c r="E9" s="80"/>
      <c r="F9" s="125" t="s">
        <v>65</v>
      </c>
      <c r="G9" s="131"/>
      <c r="H9" s="130" t="s">
        <v>9</v>
      </c>
      <c r="I9" s="164">
        <f>C9/1950</f>
        <v>0</v>
      </c>
      <c r="J9" s="164"/>
      <c r="K9" s="80"/>
      <c r="L9" s="93"/>
      <c r="M9" s="80"/>
    </row>
    <row r="10" spans="1:13" x14ac:dyDescent="0.25">
      <c r="A10" s="80"/>
      <c r="B10" s="80"/>
      <c r="C10" s="80"/>
      <c r="D10" s="104"/>
      <c r="E10" s="80"/>
      <c r="F10" s="125"/>
      <c r="G10" s="131"/>
      <c r="H10" s="125"/>
      <c r="I10" s="129"/>
      <c r="J10" s="125"/>
      <c r="K10" s="80"/>
      <c r="L10" s="93"/>
      <c r="M10" s="80"/>
    </row>
    <row r="11" spans="1:13" x14ac:dyDescent="0.25">
      <c r="A11" s="80"/>
      <c r="B11" s="80"/>
      <c r="C11" s="80"/>
      <c r="D11" s="80"/>
      <c r="E11" s="80"/>
      <c r="F11" s="125"/>
      <c r="G11" s="125"/>
      <c r="H11" s="125"/>
      <c r="I11" s="125"/>
      <c r="J11" s="125"/>
      <c r="K11" s="80"/>
      <c r="L11" s="94"/>
      <c r="M11" s="80"/>
    </row>
    <row r="12" spans="1:13" x14ac:dyDescent="0.25">
      <c r="A12" s="80"/>
      <c r="B12" s="82"/>
      <c r="C12" s="105"/>
      <c r="D12" s="105"/>
      <c r="E12" s="105"/>
      <c r="F12" s="105"/>
      <c r="G12" s="82"/>
      <c r="H12" s="116" t="s">
        <v>44</v>
      </c>
      <c r="I12" s="95" t="s">
        <v>43</v>
      </c>
      <c r="J12" s="141" t="s">
        <v>42</v>
      </c>
      <c r="K12" s="95" t="s">
        <v>43</v>
      </c>
      <c r="L12" s="96"/>
      <c r="M12" s="85"/>
    </row>
    <row r="13" spans="1:13" x14ac:dyDescent="0.25">
      <c r="A13" s="80"/>
      <c r="B13" s="83"/>
      <c r="C13" s="106"/>
      <c r="D13" s="85"/>
      <c r="E13" s="106"/>
      <c r="F13" s="107"/>
      <c r="G13" s="97" t="s">
        <v>45</v>
      </c>
      <c r="H13" s="117" t="s">
        <v>46</v>
      </c>
      <c r="I13" s="117" t="s">
        <v>32</v>
      </c>
      <c r="J13" s="142" t="s">
        <v>32</v>
      </c>
      <c r="K13" s="97" t="s">
        <v>32</v>
      </c>
      <c r="L13" s="98" t="s">
        <v>58</v>
      </c>
      <c r="M13" s="85"/>
    </row>
    <row r="14" spans="1:13" ht="15.75" thickBot="1" x14ac:dyDescent="0.3">
      <c r="A14" s="80"/>
      <c r="B14" s="84"/>
      <c r="C14" s="108"/>
      <c r="D14" s="108"/>
      <c r="E14" s="108"/>
      <c r="F14" s="109"/>
      <c r="G14" s="118" t="s">
        <v>41</v>
      </c>
      <c r="H14" s="118" t="s">
        <v>41</v>
      </c>
      <c r="I14" s="118" t="s">
        <v>34</v>
      </c>
      <c r="J14" s="143" t="s">
        <v>41</v>
      </c>
      <c r="K14" s="99" t="s">
        <v>34</v>
      </c>
      <c r="L14" s="100" t="s">
        <v>50</v>
      </c>
      <c r="M14" s="101"/>
    </row>
    <row r="15" spans="1:13" ht="15.75" thickTop="1" x14ac:dyDescent="0.25">
      <c r="A15" s="80"/>
      <c r="B15" s="123" t="s">
        <v>49</v>
      </c>
      <c r="C15" s="110"/>
      <c r="D15" s="103"/>
      <c r="E15" s="103"/>
      <c r="F15" s="111"/>
      <c r="G15" s="40"/>
      <c r="H15" s="147"/>
      <c r="I15" s="119"/>
      <c r="J15" s="41"/>
      <c r="K15" s="144"/>
      <c r="L15" s="145">
        <v>532</v>
      </c>
      <c r="M15" s="101"/>
    </row>
    <row r="16" spans="1:13" x14ac:dyDescent="0.25">
      <c r="A16" s="80"/>
      <c r="B16" s="132" t="s">
        <v>71</v>
      </c>
      <c r="C16" s="103"/>
      <c r="D16" s="103"/>
      <c r="E16" s="103"/>
      <c r="F16" s="111"/>
      <c r="G16" s="149"/>
      <c r="H16" s="148">
        <f>SUM(G16*7.5)*5</f>
        <v>0</v>
      </c>
      <c r="I16" s="153">
        <f>H16*$I$9</f>
        <v>0</v>
      </c>
      <c r="J16" s="151"/>
      <c r="K16" s="154">
        <f t="shared" ref="K16:K20" si="0">SUM($I$9*J16)</f>
        <v>0</v>
      </c>
      <c r="L16" s="146">
        <f>L15-H16-J16</f>
        <v>532</v>
      </c>
      <c r="M16" s="101"/>
    </row>
    <row r="17" spans="1:13" x14ac:dyDescent="0.25">
      <c r="A17" s="80"/>
      <c r="B17" s="132" t="s">
        <v>18</v>
      </c>
      <c r="C17" s="103"/>
      <c r="D17" s="103"/>
      <c r="E17" s="103"/>
      <c r="F17" s="111"/>
      <c r="G17" s="150"/>
      <c r="H17" s="148">
        <f t="shared" ref="H17:H26" si="1">SUM(G17*2.5)</f>
        <v>0</v>
      </c>
      <c r="I17" s="153">
        <f t="shared" ref="I17:I27" si="2">H17*$I$9</f>
        <v>0</v>
      </c>
      <c r="J17" s="151"/>
      <c r="K17" s="154">
        <f t="shared" si="0"/>
        <v>0</v>
      </c>
      <c r="L17" s="146">
        <f t="shared" ref="L17:L27" si="3">L16-H17-J17</f>
        <v>532</v>
      </c>
      <c r="M17" s="101"/>
    </row>
    <row r="18" spans="1:13" x14ac:dyDescent="0.25">
      <c r="A18" s="80"/>
      <c r="B18" s="132" t="s">
        <v>69</v>
      </c>
      <c r="C18" s="103"/>
      <c r="D18" s="103"/>
      <c r="E18" s="103"/>
      <c r="F18" s="111"/>
      <c r="G18" s="150"/>
      <c r="H18" s="148">
        <f>SUM(G18*2.5)*15</f>
        <v>0</v>
      </c>
      <c r="I18" s="153">
        <f t="shared" si="2"/>
        <v>0</v>
      </c>
      <c r="J18" s="151"/>
      <c r="K18" s="154">
        <f t="shared" si="0"/>
        <v>0</v>
      </c>
      <c r="L18" s="146">
        <f t="shared" si="3"/>
        <v>532</v>
      </c>
      <c r="M18" s="101"/>
    </row>
    <row r="19" spans="1:13" x14ac:dyDescent="0.25">
      <c r="A19" s="80"/>
      <c r="B19" s="132" t="s">
        <v>20</v>
      </c>
      <c r="C19" s="103" t="s">
        <v>65</v>
      </c>
      <c r="D19" s="103"/>
      <c r="E19" s="103"/>
      <c r="F19" s="111"/>
      <c r="G19" s="150"/>
      <c r="H19" s="148">
        <f t="shared" si="1"/>
        <v>0</v>
      </c>
      <c r="I19" s="153">
        <f t="shared" si="2"/>
        <v>0</v>
      </c>
      <c r="J19" s="151"/>
      <c r="K19" s="154">
        <f t="shared" si="0"/>
        <v>0</v>
      </c>
      <c r="L19" s="146">
        <f t="shared" si="3"/>
        <v>532</v>
      </c>
      <c r="M19" s="101"/>
    </row>
    <row r="20" spans="1:13" x14ac:dyDescent="0.25">
      <c r="A20" s="80"/>
      <c r="B20" s="132" t="s">
        <v>21</v>
      </c>
      <c r="C20" s="103"/>
      <c r="D20" s="103"/>
      <c r="E20" s="103"/>
      <c r="F20" s="111"/>
      <c r="G20" s="150"/>
      <c r="H20" s="148">
        <f t="shared" si="1"/>
        <v>0</v>
      </c>
      <c r="I20" s="153">
        <f t="shared" si="2"/>
        <v>0</v>
      </c>
      <c r="J20" s="151"/>
      <c r="K20" s="154">
        <f t="shared" si="0"/>
        <v>0</v>
      </c>
      <c r="L20" s="146">
        <f t="shared" si="3"/>
        <v>532</v>
      </c>
      <c r="M20" s="101"/>
    </row>
    <row r="21" spans="1:13" x14ac:dyDescent="0.25">
      <c r="A21" s="80"/>
      <c r="B21" s="133" t="s">
        <v>22</v>
      </c>
      <c r="C21" s="103"/>
      <c r="D21" s="103"/>
      <c r="E21" s="103"/>
      <c r="F21" s="111"/>
      <c r="G21" s="149"/>
      <c r="H21" s="148">
        <f t="shared" si="1"/>
        <v>0</v>
      </c>
      <c r="I21" s="153">
        <f t="shared" si="2"/>
        <v>0</v>
      </c>
      <c r="J21" s="151"/>
      <c r="K21" s="154">
        <f>SUM($I$9*J21)</f>
        <v>0</v>
      </c>
      <c r="L21" s="146">
        <f t="shared" si="3"/>
        <v>532</v>
      </c>
      <c r="M21" s="101"/>
    </row>
    <row r="22" spans="1:13" x14ac:dyDescent="0.25">
      <c r="A22" s="80"/>
      <c r="B22" s="133" t="s">
        <v>23</v>
      </c>
      <c r="C22" s="103"/>
      <c r="D22" s="103"/>
      <c r="E22" s="103"/>
      <c r="F22" s="111"/>
      <c r="G22" s="150"/>
      <c r="H22" s="148">
        <f t="shared" si="1"/>
        <v>0</v>
      </c>
      <c r="I22" s="153">
        <f t="shared" si="2"/>
        <v>0</v>
      </c>
      <c r="J22" s="151"/>
      <c r="K22" s="154">
        <f t="shared" ref="K22:K27" si="4">SUM($I$9*J22)</f>
        <v>0</v>
      </c>
      <c r="L22" s="146">
        <f t="shared" si="3"/>
        <v>532</v>
      </c>
      <c r="M22" s="102"/>
    </row>
    <row r="23" spans="1:13" x14ac:dyDescent="0.25">
      <c r="A23" s="80"/>
      <c r="B23" s="133" t="s">
        <v>70</v>
      </c>
      <c r="C23" s="103"/>
      <c r="D23" s="103"/>
      <c r="E23" s="103"/>
      <c r="F23" s="111"/>
      <c r="G23" s="150"/>
      <c r="H23" s="148">
        <f>SUM(G23*2.5)*15</f>
        <v>0</v>
      </c>
      <c r="I23" s="153">
        <f t="shared" si="2"/>
        <v>0</v>
      </c>
      <c r="J23" s="151"/>
      <c r="K23" s="154">
        <f t="shared" si="4"/>
        <v>0</v>
      </c>
      <c r="L23" s="146">
        <f t="shared" si="3"/>
        <v>532</v>
      </c>
      <c r="M23" s="102"/>
    </row>
    <row r="24" spans="1:13" x14ac:dyDescent="0.25">
      <c r="A24" s="80"/>
      <c r="B24" s="133" t="s">
        <v>25</v>
      </c>
      <c r="C24" s="103"/>
      <c r="D24" s="103"/>
      <c r="E24" s="103"/>
      <c r="F24" s="111"/>
      <c r="G24" s="150"/>
      <c r="H24" s="148">
        <f t="shared" si="1"/>
        <v>0</v>
      </c>
      <c r="I24" s="153">
        <f t="shared" si="2"/>
        <v>0</v>
      </c>
      <c r="J24" s="151"/>
      <c r="K24" s="154">
        <f t="shared" si="4"/>
        <v>0</v>
      </c>
      <c r="L24" s="146">
        <f t="shared" si="3"/>
        <v>532</v>
      </c>
      <c r="M24" s="101"/>
    </row>
    <row r="25" spans="1:13" x14ac:dyDescent="0.25">
      <c r="A25" s="80"/>
      <c r="B25" s="132" t="s">
        <v>26</v>
      </c>
      <c r="C25" s="103"/>
      <c r="D25" s="103"/>
      <c r="E25" s="103"/>
      <c r="F25" s="109"/>
      <c r="G25" s="150"/>
      <c r="H25" s="148">
        <f t="shared" si="1"/>
        <v>0</v>
      </c>
      <c r="I25" s="153">
        <f t="shared" si="2"/>
        <v>0</v>
      </c>
      <c r="J25" s="152"/>
      <c r="K25" s="154">
        <f t="shared" si="4"/>
        <v>0</v>
      </c>
      <c r="L25" s="146">
        <f t="shared" si="3"/>
        <v>532</v>
      </c>
      <c r="M25" s="101"/>
    </row>
    <row r="26" spans="1:13" x14ac:dyDescent="0.25">
      <c r="A26" s="80"/>
      <c r="B26" s="132" t="s">
        <v>47</v>
      </c>
      <c r="C26" s="103"/>
      <c r="D26" s="103"/>
      <c r="E26" s="103"/>
      <c r="F26" s="111"/>
      <c r="G26" s="150"/>
      <c r="H26" s="148">
        <f t="shared" si="1"/>
        <v>0</v>
      </c>
      <c r="I26" s="153">
        <f t="shared" si="2"/>
        <v>0</v>
      </c>
      <c r="J26" s="151"/>
      <c r="K26" s="154">
        <f t="shared" si="4"/>
        <v>0</v>
      </c>
      <c r="L26" s="146">
        <f t="shared" si="3"/>
        <v>532</v>
      </c>
      <c r="M26" s="101"/>
    </row>
    <row r="27" spans="1:13" x14ac:dyDescent="0.25">
      <c r="A27" s="80"/>
      <c r="B27" s="132" t="s">
        <v>72</v>
      </c>
      <c r="C27" s="103"/>
      <c r="D27" s="103"/>
      <c r="E27" s="103"/>
      <c r="F27" s="111"/>
      <c r="G27" s="150"/>
      <c r="H27" s="148">
        <f>SUM(G27*7.5)*5</f>
        <v>0</v>
      </c>
      <c r="I27" s="153">
        <f t="shared" si="2"/>
        <v>0</v>
      </c>
      <c r="J27" s="151"/>
      <c r="K27" s="154">
        <f t="shared" si="4"/>
        <v>0</v>
      </c>
      <c r="L27" s="146">
        <f t="shared" si="3"/>
        <v>532</v>
      </c>
      <c r="M27" s="101"/>
    </row>
    <row r="28" spans="1:13" x14ac:dyDescent="0.25">
      <c r="A28" s="80"/>
      <c r="B28" s="132"/>
      <c r="C28" s="103"/>
      <c r="D28" s="103"/>
      <c r="E28" s="103"/>
      <c r="F28" s="111"/>
      <c r="G28" s="4"/>
      <c r="H28" s="121"/>
      <c r="I28" s="120"/>
      <c r="J28" s="42"/>
      <c r="K28" s="134"/>
      <c r="L28" s="146"/>
      <c r="M28" s="101"/>
    </row>
    <row r="29" spans="1:13" x14ac:dyDescent="0.25">
      <c r="A29" s="80"/>
      <c r="B29" s="82"/>
      <c r="C29" s="105"/>
      <c r="D29" s="105"/>
      <c r="E29" s="105"/>
      <c r="F29" s="112"/>
      <c r="G29" s="4"/>
      <c r="H29" s="121"/>
      <c r="I29" s="120"/>
      <c r="J29" s="42"/>
      <c r="K29" s="134"/>
      <c r="L29" s="146"/>
      <c r="M29" s="101"/>
    </row>
    <row r="30" spans="1:13" ht="15.75" thickBot="1" x14ac:dyDescent="0.3">
      <c r="A30" s="80"/>
      <c r="B30" s="132" t="s">
        <v>48</v>
      </c>
      <c r="C30" s="134"/>
      <c r="D30" s="134"/>
      <c r="E30" s="134"/>
      <c r="F30" s="134"/>
      <c r="G30" s="135"/>
      <c r="H30" s="136">
        <f>SUM(H16:H27)</f>
        <v>0</v>
      </c>
      <c r="I30" s="137">
        <f>SUM(I16:I27)</f>
        <v>0</v>
      </c>
      <c r="J30" s="138">
        <f>SUM(J16:J27)</f>
        <v>0</v>
      </c>
      <c r="K30" s="139">
        <f>SUM(K16:K27)</f>
        <v>0</v>
      </c>
      <c r="L30" s="140">
        <f>H30+J30</f>
        <v>0</v>
      </c>
      <c r="M30" s="101"/>
    </row>
    <row r="31" spans="1:13" ht="16.5" thickTop="1" thickBot="1" x14ac:dyDescent="0.3">
      <c r="A31" s="80"/>
      <c r="B31" s="85"/>
      <c r="C31" s="85"/>
      <c r="D31" s="85"/>
      <c r="E31" s="85"/>
      <c r="F31" s="85"/>
      <c r="G31" s="14"/>
      <c r="H31" s="85"/>
      <c r="I31" s="122"/>
      <c r="J31" s="14"/>
      <c r="K31" s="85"/>
      <c r="L31" s="85"/>
      <c r="M31" s="85"/>
    </row>
    <row r="32" spans="1:13" x14ac:dyDescent="0.25">
      <c r="A32" s="80"/>
      <c r="B32" s="86" t="s">
        <v>52</v>
      </c>
      <c r="C32" s="113"/>
      <c r="D32" s="113"/>
      <c r="E32" s="114"/>
      <c r="F32" s="113"/>
      <c r="G32" s="75"/>
      <c r="H32" s="113"/>
      <c r="I32" s="113"/>
      <c r="J32" s="76"/>
      <c r="K32" s="80"/>
      <c r="L32" s="80"/>
      <c r="M32" s="80"/>
    </row>
    <row r="33" spans="1:13" x14ac:dyDescent="0.25">
      <c r="A33" s="80"/>
      <c r="B33" s="87" t="s">
        <v>53</v>
      </c>
      <c r="C33" s="85"/>
      <c r="D33" s="85"/>
      <c r="E33" s="85"/>
      <c r="F33" s="85"/>
      <c r="G33" s="14"/>
      <c r="H33" s="85"/>
      <c r="I33" s="85"/>
      <c r="J33" s="77"/>
      <c r="K33" s="80"/>
      <c r="L33" s="80"/>
      <c r="M33" s="80"/>
    </row>
    <row r="34" spans="1:13" x14ac:dyDescent="0.25">
      <c r="A34" s="80"/>
      <c r="B34" s="87" t="s">
        <v>57</v>
      </c>
      <c r="C34" s="85"/>
      <c r="D34" s="85"/>
      <c r="E34" s="85"/>
      <c r="F34" s="85"/>
      <c r="G34" s="14"/>
      <c r="H34" s="85"/>
      <c r="I34" s="85"/>
      <c r="J34" s="77"/>
      <c r="K34" s="80"/>
      <c r="L34" s="80"/>
      <c r="M34" s="80"/>
    </row>
    <row r="35" spans="1:13" x14ac:dyDescent="0.25">
      <c r="A35" s="80"/>
      <c r="B35" s="87" t="s">
        <v>67</v>
      </c>
      <c r="C35" s="85"/>
      <c r="D35" s="85"/>
      <c r="E35" s="85"/>
      <c r="F35" s="85"/>
      <c r="G35" s="14"/>
      <c r="H35" s="85"/>
      <c r="I35" s="85"/>
      <c r="J35" s="77"/>
      <c r="K35" s="80"/>
      <c r="L35" s="80"/>
      <c r="M35" s="80"/>
    </row>
    <row r="36" spans="1:13" x14ac:dyDescent="0.25">
      <c r="A36" s="80"/>
      <c r="B36" s="87" t="s">
        <v>51</v>
      </c>
      <c r="C36" s="85"/>
      <c r="D36" s="85"/>
      <c r="E36" s="85"/>
      <c r="F36" s="85"/>
      <c r="G36" s="14"/>
      <c r="H36" s="85"/>
      <c r="I36" s="85"/>
      <c r="J36" s="77"/>
      <c r="K36" s="80"/>
      <c r="L36" s="80"/>
      <c r="M36" s="80"/>
    </row>
    <row r="37" spans="1:13" x14ac:dyDescent="0.25">
      <c r="A37" s="80"/>
      <c r="B37" s="87" t="s">
        <v>56</v>
      </c>
      <c r="C37" s="85"/>
      <c r="D37" s="85"/>
      <c r="E37" s="85"/>
      <c r="F37" s="85"/>
      <c r="G37" s="14"/>
      <c r="H37" s="85"/>
      <c r="I37" s="85"/>
      <c r="J37" s="77"/>
      <c r="K37" s="80"/>
      <c r="L37" s="80"/>
      <c r="M37" s="80"/>
    </row>
    <row r="38" spans="1:13" ht="15.75" thickBot="1" x14ac:dyDescent="0.3">
      <c r="A38" s="80"/>
      <c r="B38" s="88" t="s">
        <v>54</v>
      </c>
      <c r="C38" s="115"/>
      <c r="D38" s="115"/>
      <c r="E38" s="115"/>
      <c r="F38" s="115"/>
      <c r="G38" s="78"/>
      <c r="H38" s="115"/>
      <c r="I38" s="115"/>
      <c r="J38" s="79"/>
      <c r="K38" s="80"/>
      <c r="L38" s="80"/>
      <c r="M38" s="80"/>
    </row>
    <row r="39" spans="1:13" x14ac:dyDescent="0.25">
      <c r="A39" s="80"/>
      <c r="B39" s="80"/>
      <c r="C39" s="80"/>
      <c r="D39" s="80"/>
      <c r="E39" s="80"/>
      <c r="F39" s="80"/>
      <c r="H39" s="80"/>
      <c r="I39" s="80"/>
      <c r="K39" s="80"/>
      <c r="L39" s="80"/>
      <c r="M39" s="80"/>
    </row>
    <row r="40" spans="1:13" ht="15.75" x14ac:dyDescent="0.25">
      <c r="A40" s="80"/>
      <c r="B40" s="89" t="s">
        <v>64</v>
      </c>
      <c r="C40" s="80"/>
      <c r="D40" s="80"/>
      <c r="E40" s="80"/>
      <c r="F40" s="80"/>
      <c r="H40" s="80"/>
      <c r="I40" s="80"/>
      <c r="K40" s="80"/>
      <c r="L40" s="80"/>
      <c r="M40" s="80"/>
    </row>
    <row r="41" spans="1:13" ht="15.75" x14ac:dyDescent="0.25">
      <c r="A41" s="80"/>
      <c r="B41" s="90" t="s">
        <v>65</v>
      </c>
      <c r="C41" s="80"/>
      <c r="D41" s="80"/>
      <c r="E41" s="80"/>
      <c r="F41" s="80"/>
      <c r="H41" s="80"/>
      <c r="I41" s="80"/>
      <c r="K41" s="80"/>
      <c r="L41" s="80"/>
      <c r="M41" s="80"/>
    </row>
    <row r="42" spans="1:13" x14ac:dyDescent="0.25">
      <c r="A42" s="80"/>
      <c r="B42" s="165"/>
      <c r="C42" s="165"/>
      <c r="D42" s="165"/>
      <c r="E42" s="165"/>
      <c r="F42" s="80"/>
      <c r="H42" s="80"/>
      <c r="I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H43" s="80"/>
      <c r="I43" s="80"/>
      <c r="K43" s="80"/>
      <c r="L43" s="80"/>
      <c r="M43" s="80"/>
    </row>
    <row r="44" spans="1:13" x14ac:dyDescent="0.25">
      <c r="A44" s="80"/>
      <c r="B44" s="80"/>
      <c r="C44" s="80"/>
      <c r="D44" s="80"/>
      <c r="E44" s="80"/>
      <c r="F44" s="80"/>
      <c r="H44" s="80"/>
      <c r="I44" s="80"/>
      <c r="K44" s="80"/>
      <c r="L44" s="80"/>
      <c r="M44" s="80"/>
    </row>
    <row r="45" spans="1:13" x14ac:dyDescent="0.25">
      <c r="A45" s="80"/>
      <c r="B45" s="80"/>
      <c r="C45" s="80"/>
      <c r="D45" s="80"/>
      <c r="E45" s="80"/>
      <c r="F45" s="80"/>
      <c r="H45" s="80"/>
      <c r="I45" s="80"/>
      <c r="K45" s="80"/>
      <c r="L45" s="80"/>
      <c r="M45" s="80"/>
    </row>
    <row r="46" spans="1:13" x14ac:dyDescent="0.25">
      <c r="A46" s="80"/>
      <c r="B46" s="80"/>
      <c r="C46" s="80"/>
      <c r="D46" s="80"/>
      <c r="E46" s="80"/>
      <c r="F46" s="80"/>
      <c r="H46" s="80"/>
      <c r="I46" s="80"/>
      <c r="K46" s="80"/>
      <c r="L46" s="80"/>
      <c r="M46" s="80"/>
    </row>
    <row r="47" spans="1:13" x14ac:dyDescent="0.25">
      <c r="A47" s="80"/>
      <c r="B47" s="80"/>
      <c r="C47" s="80"/>
      <c r="D47" s="80"/>
      <c r="E47" s="80"/>
      <c r="F47" s="80"/>
      <c r="H47" s="80"/>
      <c r="I47" s="80"/>
      <c r="K47" s="80"/>
      <c r="L47" s="80"/>
      <c r="M47" s="80"/>
    </row>
    <row r="48" spans="1:13" x14ac:dyDescent="0.25">
      <c r="A48" s="80"/>
      <c r="B48" s="80"/>
      <c r="C48" s="80"/>
      <c r="D48" s="80"/>
      <c r="E48" s="80"/>
      <c r="F48" s="80"/>
      <c r="H48" s="80"/>
      <c r="I48" s="80"/>
      <c r="K48" s="80"/>
      <c r="L48" s="80"/>
      <c r="M48" s="80"/>
    </row>
    <row r="49" spans="1:13" x14ac:dyDescent="0.25">
      <c r="A49" s="80"/>
      <c r="B49" s="80"/>
      <c r="C49" s="80"/>
      <c r="D49" s="80"/>
      <c r="E49" s="80"/>
      <c r="F49" s="80"/>
      <c r="H49" s="80"/>
      <c r="I49" s="80"/>
      <c r="K49" s="80"/>
      <c r="L49" s="80"/>
      <c r="M49" s="80"/>
    </row>
    <row r="50" spans="1:13" x14ac:dyDescent="0.25">
      <c r="A50" s="80"/>
      <c r="B50" s="80"/>
      <c r="C50" s="80"/>
      <c r="D50" s="80"/>
      <c r="E50" s="80"/>
      <c r="F50" s="80"/>
      <c r="H50" s="80"/>
      <c r="I50" s="80"/>
      <c r="K50" s="80"/>
      <c r="L50" s="80"/>
      <c r="M50" s="80"/>
    </row>
    <row r="51" spans="1:13" x14ac:dyDescent="0.25">
      <c r="A51" s="80"/>
      <c r="B51" s="80"/>
      <c r="C51" s="80"/>
      <c r="D51" s="80"/>
      <c r="E51" s="80"/>
      <c r="F51" s="80"/>
      <c r="H51" s="80"/>
      <c r="I51" s="80"/>
      <c r="K51" s="80"/>
      <c r="L51" s="80"/>
      <c r="M51" s="80"/>
    </row>
    <row r="52" spans="1:13" x14ac:dyDescent="0.25">
      <c r="A52" s="80"/>
      <c r="B52" s="80"/>
      <c r="C52" s="80"/>
      <c r="D52" s="80"/>
      <c r="E52" s="80"/>
      <c r="F52" s="80"/>
      <c r="H52" s="80"/>
      <c r="I52" s="80"/>
      <c r="K52" s="80"/>
      <c r="L52" s="80"/>
      <c r="M52" s="80"/>
    </row>
    <row r="53" spans="1:13" x14ac:dyDescent="0.25">
      <c r="A53" s="80"/>
      <c r="B53" s="80"/>
      <c r="C53" s="80"/>
      <c r="D53" s="80"/>
      <c r="E53" s="80"/>
      <c r="F53" s="80"/>
      <c r="H53" s="80"/>
      <c r="I53" s="80"/>
      <c r="K53" s="80"/>
      <c r="L53" s="80"/>
      <c r="M53" s="80"/>
    </row>
    <row r="54" spans="1:13" x14ac:dyDescent="0.25">
      <c r="A54" s="80"/>
      <c r="B54" s="80"/>
      <c r="C54" s="80"/>
      <c r="D54" s="80"/>
      <c r="E54" s="80"/>
      <c r="F54" s="80"/>
      <c r="H54" s="80"/>
      <c r="I54" s="80"/>
      <c r="K54" s="80"/>
      <c r="L54" s="80"/>
      <c r="M54" s="80"/>
    </row>
    <row r="55" spans="1:13" x14ac:dyDescent="0.25">
      <c r="A55" s="80"/>
      <c r="B55" s="80"/>
      <c r="C55" s="80"/>
      <c r="D55" s="80"/>
      <c r="E55" s="80"/>
      <c r="F55" s="80"/>
      <c r="H55" s="80"/>
      <c r="I55" s="80"/>
      <c r="K55" s="80"/>
      <c r="L55" s="80"/>
      <c r="M55" s="80"/>
    </row>
    <row r="56" spans="1:13" x14ac:dyDescent="0.25">
      <c r="A56" s="80"/>
      <c r="B56" s="80"/>
      <c r="H56" s="80"/>
      <c r="I56" s="80"/>
      <c r="K56" s="80"/>
      <c r="L56" s="80"/>
      <c r="M56" s="80"/>
    </row>
    <row r="57" spans="1:13" x14ac:dyDescent="0.25">
      <c r="A57" s="80"/>
      <c r="B57" s="80"/>
      <c r="H57" s="80"/>
      <c r="I57" s="80"/>
      <c r="K57" s="80"/>
      <c r="L57" s="80"/>
      <c r="M57" s="80"/>
    </row>
    <row r="58" spans="1:13" x14ac:dyDescent="0.25">
      <c r="A58" s="80"/>
      <c r="B58" s="80"/>
      <c r="H58" s="80"/>
      <c r="I58" s="80"/>
      <c r="K58" s="80"/>
      <c r="L58" s="80"/>
      <c r="M58" s="80"/>
    </row>
    <row r="59" spans="1:13" x14ac:dyDescent="0.25">
      <c r="A59" s="80"/>
      <c r="B59" s="80"/>
      <c r="H59" s="80"/>
      <c r="I59" s="80"/>
      <c r="K59" s="80"/>
      <c r="L59" s="80"/>
      <c r="M59" s="80"/>
    </row>
    <row r="60" spans="1:13" x14ac:dyDescent="0.25">
      <c r="A60" s="80"/>
      <c r="B60" s="80"/>
      <c r="H60" s="80"/>
      <c r="I60" s="80"/>
      <c r="K60" s="80"/>
      <c r="L60" s="80"/>
      <c r="M60" s="80"/>
    </row>
    <row r="61" spans="1:13" x14ac:dyDescent="0.25">
      <c r="A61" s="80"/>
      <c r="B61" s="80"/>
      <c r="H61" s="80"/>
      <c r="I61" s="80"/>
      <c r="K61" s="80"/>
      <c r="L61" s="80"/>
      <c r="M61" s="80"/>
    </row>
    <row r="62" spans="1:13" x14ac:dyDescent="0.25">
      <c r="A62" s="80"/>
      <c r="B62" s="80"/>
      <c r="H62" s="80"/>
      <c r="I62" s="80"/>
      <c r="K62" s="80"/>
      <c r="L62" s="80"/>
      <c r="M62" s="80"/>
    </row>
  </sheetData>
  <mergeCells count="10">
    <mergeCell ref="C9:D9"/>
    <mergeCell ref="I7:J7"/>
    <mergeCell ref="I8:J8"/>
    <mergeCell ref="I9:J9"/>
    <mergeCell ref="B42:E42"/>
    <mergeCell ref="C4:J4"/>
    <mergeCell ref="C5:J5"/>
    <mergeCell ref="D2:I2"/>
    <mergeCell ref="C7:D7"/>
    <mergeCell ref="C8:D8"/>
  </mergeCells>
  <pageMargins left="0.7" right="0.7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>
      <selection activeCell="H14" sqref="H14"/>
    </sheetView>
  </sheetViews>
  <sheetFormatPr defaultColWidth="11.7109375" defaultRowHeight="15" x14ac:dyDescent="0.25"/>
  <cols>
    <col min="12" max="12" width="12" customWidth="1"/>
    <col min="13" max="13" width="14" bestFit="1" customWidth="1"/>
  </cols>
  <sheetData>
    <row r="1" spans="1:13" ht="15.75" x14ac:dyDescent="0.25">
      <c r="A1" s="10"/>
      <c r="E1" s="33"/>
      <c r="F1" s="33" t="s">
        <v>55</v>
      </c>
      <c r="G1" s="33"/>
      <c r="H1" s="33"/>
      <c r="I1" s="33"/>
      <c r="L1" t="s">
        <v>59</v>
      </c>
    </row>
    <row r="2" spans="1:13" x14ac:dyDescent="0.25">
      <c r="E2" s="33" t="s">
        <v>40</v>
      </c>
      <c r="F2" s="33"/>
      <c r="G2" s="33"/>
      <c r="H2" s="33"/>
      <c r="I2" s="33"/>
    </row>
    <row r="4" spans="1:13" x14ac:dyDescent="0.25">
      <c r="B4" t="s">
        <v>31</v>
      </c>
      <c r="C4" s="11"/>
      <c r="D4" s="11"/>
      <c r="H4" t="s">
        <v>38</v>
      </c>
      <c r="I4" s="29"/>
      <c r="J4" s="29"/>
    </row>
    <row r="5" spans="1:13" x14ac:dyDescent="0.25">
      <c r="B5" t="s">
        <v>37</v>
      </c>
      <c r="C5" s="29"/>
      <c r="D5" s="29"/>
      <c r="E5" s="30"/>
      <c r="F5" s="31"/>
      <c r="H5" t="s">
        <v>35</v>
      </c>
      <c r="I5" s="11"/>
      <c r="J5" s="31"/>
      <c r="K5" s="31"/>
    </row>
    <row r="6" spans="1:13" x14ac:dyDescent="0.25">
      <c r="B6" t="s">
        <v>39</v>
      </c>
      <c r="D6" s="20">
        <v>45000</v>
      </c>
      <c r="F6" t="s">
        <v>36</v>
      </c>
      <c r="G6" s="32"/>
      <c r="H6" t="s">
        <v>9</v>
      </c>
      <c r="I6" s="56">
        <f>D6/1950</f>
        <v>23.076923076923077</v>
      </c>
      <c r="L6" s="38"/>
    </row>
    <row r="7" spans="1:13" x14ac:dyDescent="0.25">
      <c r="D7" s="48"/>
      <c r="G7" s="32"/>
      <c r="I7" s="31"/>
      <c r="L7" s="38"/>
    </row>
    <row r="8" spans="1:13" x14ac:dyDescent="0.25">
      <c r="L8" s="37"/>
    </row>
    <row r="9" spans="1:13" x14ac:dyDescent="0.25">
      <c r="B9" s="39"/>
      <c r="C9" s="35"/>
      <c r="D9" s="35"/>
      <c r="E9" s="35"/>
      <c r="F9" s="35"/>
      <c r="G9" s="39"/>
      <c r="H9" s="50" t="s">
        <v>44</v>
      </c>
      <c r="I9" s="51" t="s">
        <v>43</v>
      </c>
      <c r="J9" s="62" t="s">
        <v>42</v>
      </c>
      <c r="K9" s="51" t="s">
        <v>43</v>
      </c>
      <c r="L9" s="42"/>
      <c r="M9" s="14"/>
    </row>
    <row r="10" spans="1:13" x14ac:dyDescent="0.25">
      <c r="B10" s="12"/>
      <c r="C10" s="52"/>
      <c r="D10" s="14"/>
      <c r="E10" s="52"/>
      <c r="F10" s="13"/>
      <c r="G10" s="63" t="s">
        <v>45</v>
      </c>
      <c r="H10" s="64" t="s">
        <v>46</v>
      </c>
      <c r="I10" s="64" t="s">
        <v>32</v>
      </c>
      <c r="J10" s="65" t="s">
        <v>32</v>
      </c>
      <c r="K10" s="63" t="s">
        <v>32</v>
      </c>
      <c r="L10" s="66" t="s">
        <v>58</v>
      </c>
      <c r="M10" s="14"/>
    </row>
    <row r="11" spans="1:13" ht="15.75" thickBot="1" x14ac:dyDescent="0.3">
      <c r="B11" s="16"/>
      <c r="C11" s="17"/>
      <c r="D11" s="17"/>
      <c r="E11" s="17"/>
      <c r="F11" s="18"/>
      <c r="G11" s="67" t="s">
        <v>41</v>
      </c>
      <c r="H11" s="67" t="s">
        <v>41</v>
      </c>
      <c r="I11" s="67" t="s">
        <v>34</v>
      </c>
      <c r="J11" s="68" t="s">
        <v>41</v>
      </c>
      <c r="K11" s="69" t="s">
        <v>34</v>
      </c>
      <c r="L11" s="70" t="s">
        <v>50</v>
      </c>
      <c r="M11" s="27"/>
    </row>
    <row r="12" spans="1:13" ht="15.75" thickTop="1" x14ac:dyDescent="0.25">
      <c r="B12" s="46" t="s">
        <v>49</v>
      </c>
      <c r="C12" s="47"/>
      <c r="D12" s="19"/>
      <c r="E12" s="19"/>
      <c r="F12" s="34"/>
      <c r="G12" s="40"/>
      <c r="H12" s="58"/>
      <c r="I12" s="59"/>
      <c r="J12" s="41"/>
      <c r="K12" s="57"/>
      <c r="L12" s="54">
        <v>532</v>
      </c>
      <c r="M12" s="27"/>
    </row>
    <row r="13" spans="1:13" x14ac:dyDescent="0.25">
      <c r="B13" s="15" t="s">
        <v>17</v>
      </c>
      <c r="C13" s="19"/>
      <c r="D13" s="19"/>
      <c r="E13" s="19"/>
      <c r="F13" s="34"/>
      <c r="G13" s="72"/>
      <c r="H13" s="23"/>
      <c r="I13" s="60"/>
      <c r="J13" s="43"/>
      <c r="K13" s="57">
        <f>I6*J13</f>
        <v>0</v>
      </c>
      <c r="L13" s="43">
        <f>L12-H13-J13</f>
        <v>532</v>
      </c>
      <c r="M13" s="27"/>
    </row>
    <row r="14" spans="1:13" x14ac:dyDescent="0.25">
      <c r="B14" s="15" t="s">
        <v>18</v>
      </c>
      <c r="C14" s="19" t="s">
        <v>60</v>
      </c>
      <c r="D14" s="19"/>
      <c r="E14" s="19"/>
      <c r="F14" s="34"/>
      <c r="G14" s="73">
        <v>1</v>
      </c>
      <c r="H14" s="23">
        <f>2.5*1</f>
        <v>2.5</v>
      </c>
      <c r="I14" s="60">
        <v>1800</v>
      </c>
      <c r="J14" s="43"/>
      <c r="K14" s="57">
        <f>I6*J14</f>
        <v>0</v>
      </c>
      <c r="L14" s="43">
        <f t="shared" ref="L14:L24" si="0">L13-H14-J14</f>
        <v>529.5</v>
      </c>
      <c r="M14" s="27"/>
    </row>
    <row r="15" spans="1:13" x14ac:dyDescent="0.25">
      <c r="B15" s="15" t="s">
        <v>19</v>
      </c>
      <c r="C15" s="19"/>
      <c r="D15" s="19"/>
      <c r="E15" s="19"/>
      <c r="F15" s="34"/>
      <c r="G15" s="73"/>
      <c r="H15" s="23">
        <f>2.5*4</f>
        <v>10</v>
      </c>
      <c r="I15" s="60"/>
      <c r="J15" s="43"/>
      <c r="K15" s="57">
        <f>I6*J15</f>
        <v>0</v>
      </c>
      <c r="L15" s="43">
        <f t="shared" si="0"/>
        <v>519.5</v>
      </c>
      <c r="M15" s="27"/>
    </row>
    <row r="16" spans="1:13" x14ac:dyDescent="0.25">
      <c r="B16" s="15" t="s">
        <v>20</v>
      </c>
      <c r="C16" s="19" t="s">
        <v>61</v>
      </c>
      <c r="D16" s="19"/>
      <c r="E16" s="19"/>
      <c r="F16" s="34"/>
      <c r="G16" s="73"/>
      <c r="H16" s="23">
        <f>2.5*5</f>
        <v>12.5</v>
      </c>
      <c r="I16" s="21"/>
      <c r="J16" s="43">
        <v>40</v>
      </c>
      <c r="K16" s="57">
        <f>I6*J16</f>
        <v>923.07692307692309</v>
      </c>
      <c r="L16" s="43">
        <f t="shared" si="0"/>
        <v>467</v>
      </c>
      <c r="M16" s="27"/>
    </row>
    <row r="17" spans="2:13" x14ac:dyDescent="0.25">
      <c r="B17" s="15" t="s">
        <v>21</v>
      </c>
      <c r="C17" s="19"/>
      <c r="D17" s="19"/>
      <c r="E17" s="19"/>
      <c r="F17" s="34"/>
      <c r="G17" s="73"/>
      <c r="H17" s="23">
        <f>2.5*4</f>
        <v>10</v>
      </c>
      <c r="I17" s="60"/>
      <c r="J17" s="43"/>
      <c r="K17" s="57">
        <f>I6*J17</f>
        <v>0</v>
      </c>
      <c r="L17" s="43">
        <f t="shared" si="0"/>
        <v>457</v>
      </c>
      <c r="M17" s="27"/>
    </row>
    <row r="18" spans="2:13" x14ac:dyDescent="0.25">
      <c r="B18" s="16" t="s">
        <v>22</v>
      </c>
      <c r="C18" s="19" t="s">
        <v>62</v>
      </c>
      <c r="D18" s="19"/>
      <c r="E18" s="19"/>
      <c r="F18" s="34"/>
      <c r="G18" s="72"/>
      <c r="H18" s="23">
        <f>2.5*1</f>
        <v>2.5</v>
      </c>
      <c r="I18" s="22"/>
      <c r="J18" s="43">
        <v>50</v>
      </c>
      <c r="K18" s="57">
        <f>I6*J18</f>
        <v>1153.8461538461538</v>
      </c>
      <c r="L18" s="43">
        <f t="shared" si="0"/>
        <v>404.5</v>
      </c>
      <c r="M18" s="27"/>
    </row>
    <row r="19" spans="2:13" x14ac:dyDescent="0.25">
      <c r="B19" s="16" t="s">
        <v>23</v>
      </c>
      <c r="C19" s="19" t="s">
        <v>63</v>
      </c>
      <c r="D19" s="19"/>
      <c r="E19" s="19"/>
      <c r="F19" s="34"/>
      <c r="G19" s="73">
        <v>3</v>
      </c>
      <c r="H19" s="23">
        <f>2.5*3*2</f>
        <v>15</v>
      </c>
      <c r="I19" s="60">
        <f>G19*600</f>
        <v>1800</v>
      </c>
      <c r="J19" s="44"/>
      <c r="K19" s="57">
        <f t="shared" ref="K19" si="1">I13*J19</f>
        <v>0</v>
      </c>
      <c r="L19" s="43">
        <f t="shared" si="0"/>
        <v>389.5</v>
      </c>
      <c r="M19" s="28"/>
    </row>
    <row r="20" spans="2:13" x14ac:dyDescent="0.25">
      <c r="B20" s="16" t="s">
        <v>24</v>
      </c>
      <c r="C20" s="19"/>
      <c r="D20" s="19"/>
      <c r="E20" s="19"/>
      <c r="F20" s="34"/>
      <c r="G20" s="73"/>
      <c r="H20" s="23">
        <f>2.5*3*4</f>
        <v>30</v>
      </c>
      <c r="I20" s="60"/>
      <c r="J20" s="43"/>
      <c r="K20" s="57">
        <f>I6*J20</f>
        <v>0</v>
      </c>
      <c r="L20" s="43">
        <f t="shared" si="0"/>
        <v>359.5</v>
      </c>
      <c r="M20" s="28"/>
    </row>
    <row r="21" spans="2:13" x14ac:dyDescent="0.25">
      <c r="B21" s="16" t="s">
        <v>25</v>
      </c>
      <c r="C21" s="19" t="s">
        <v>61</v>
      </c>
      <c r="D21" s="19"/>
      <c r="E21" s="19"/>
      <c r="F21" s="34"/>
      <c r="G21" s="73"/>
      <c r="H21" s="23">
        <f>2.5*3*4</f>
        <v>30</v>
      </c>
      <c r="I21" s="60"/>
      <c r="J21" s="43">
        <v>45</v>
      </c>
      <c r="K21" s="57">
        <f>I6*J21</f>
        <v>1038.4615384615383</v>
      </c>
      <c r="L21" s="43">
        <f t="shared" si="0"/>
        <v>284.5</v>
      </c>
      <c r="M21" s="27"/>
    </row>
    <row r="22" spans="2:13" x14ac:dyDescent="0.25">
      <c r="B22" s="15" t="s">
        <v>26</v>
      </c>
      <c r="C22" s="19"/>
      <c r="D22" s="19"/>
      <c r="E22" s="19"/>
      <c r="F22" s="18"/>
      <c r="G22" s="73"/>
      <c r="H22" s="23">
        <f>2.5*3*4</f>
        <v>30</v>
      </c>
      <c r="I22" s="60"/>
      <c r="J22" s="74"/>
      <c r="K22" s="57">
        <f>I6*J22</f>
        <v>0</v>
      </c>
      <c r="L22" s="43">
        <f t="shared" si="0"/>
        <v>254.5</v>
      </c>
      <c r="M22" s="27"/>
    </row>
    <row r="23" spans="2:13" x14ac:dyDescent="0.25">
      <c r="B23" s="15" t="s">
        <v>47</v>
      </c>
      <c r="C23" s="19" t="s">
        <v>62</v>
      </c>
      <c r="D23" s="19"/>
      <c r="E23" s="19"/>
      <c r="F23" s="34"/>
      <c r="G23" s="73"/>
      <c r="H23" s="26">
        <f>2.5*3</f>
        <v>7.5</v>
      </c>
      <c r="I23" s="60"/>
      <c r="J23" s="43">
        <v>55</v>
      </c>
      <c r="K23" s="57">
        <f>I6*J23</f>
        <v>1269.2307692307693</v>
      </c>
      <c r="L23" s="43">
        <f t="shared" si="0"/>
        <v>192</v>
      </c>
      <c r="M23" s="27"/>
    </row>
    <row r="24" spans="2:13" x14ac:dyDescent="0.25">
      <c r="B24" s="15" t="s">
        <v>28</v>
      </c>
      <c r="C24" s="19"/>
      <c r="D24" s="19"/>
      <c r="E24" s="19"/>
      <c r="F24" s="34"/>
      <c r="G24" s="4"/>
      <c r="H24" s="26"/>
      <c r="I24" s="60"/>
      <c r="J24" s="43"/>
      <c r="K24" s="57">
        <f>I6*J24</f>
        <v>0</v>
      </c>
      <c r="L24" s="43">
        <f t="shared" si="0"/>
        <v>192</v>
      </c>
      <c r="M24" s="27"/>
    </row>
    <row r="25" spans="2:13" x14ac:dyDescent="0.25">
      <c r="B25" s="15"/>
      <c r="C25" s="19"/>
      <c r="D25" s="19"/>
      <c r="E25" s="19"/>
      <c r="F25" s="34"/>
      <c r="G25" s="4"/>
      <c r="H25" s="26"/>
      <c r="I25" s="22"/>
      <c r="J25" s="42"/>
      <c r="K25" s="19"/>
      <c r="L25" s="43"/>
      <c r="M25" s="27"/>
    </row>
    <row r="26" spans="2:13" x14ac:dyDescent="0.25">
      <c r="B26" s="39"/>
      <c r="C26" s="35"/>
      <c r="D26" s="35"/>
      <c r="E26" s="35"/>
      <c r="F26" s="36"/>
      <c r="G26" s="4"/>
      <c r="H26" s="26"/>
      <c r="I26" s="22"/>
      <c r="J26" s="42"/>
      <c r="K26" s="19"/>
      <c r="L26" s="43"/>
      <c r="M26" s="27"/>
    </row>
    <row r="27" spans="2:13" ht="15.75" thickBot="1" x14ac:dyDescent="0.3">
      <c r="B27" s="15" t="s">
        <v>48</v>
      </c>
      <c r="C27" s="19"/>
      <c r="D27" s="19"/>
      <c r="E27" s="19"/>
      <c r="F27" s="19"/>
      <c r="G27" s="45"/>
      <c r="H27" s="24">
        <f>SUM(H13:H24)</f>
        <v>150</v>
      </c>
      <c r="I27" s="61">
        <f>SUM(I13:I24)</f>
        <v>3600</v>
      </c>
      <c r="J27" s="49">
        <f>SUM(J13:J24)</f>
        <v>190</v>
      </c>
      <c r="K27" s="53">
        <f>SUM(K13:K24)</f>
        <v>4384.6153846153848</v>
      </c>
      <c r="L27" s="55">
        <f>H27+J27</f>
        <v>340</v>
      </c>
      <c r="M27" s="27"/>
    </row>
    <row r="28" spans="2:13" ht="15.75" thickTop="1" x14ac:dyDescent="0.25">
      <c r="B28" s="14"/>
      <c r="C28" s="14"/>
      <c r="D28" s="14"/>
      <c r="E28" s="14"/>
      <c r="F28" s="14"/>
      <c r="G28" s="14"/>
      <c r="H28" s="14"/>
      <c r="I28" s="25"/>
      <c r="J28" s="14"/>
      <c r="K28" s="14"/>
      <c r="L28" s="14"/>
      <c r="M28" s="14"/>
    </row>
    <row r="29" spans="2:13" x14ac:dyDescent="0.25">
      <c r="B29" t="s">
        <v>52</v>
      </c>
      <c r="E29" s="71"/>
    </row>
    <row r="30" spans="2:13" x14ac:dyDescent="0.25">
      <c r="B30" t="s">
        <v>53</v>
      </c>
    </row>
    <row r="31" spans="2:13" x14ac:dyDescent="0.25">
      <c r="B31" t="s">
        <v>57</v>
      </c>
    </row>
    <row r="32" spans="2:13" x14ac:dyDescent="0.25">
      <c r="B32" t="s">
        <v>51</v>
      </c>
    </row>
    <row r="33" spans="2:2" x14ac:dyDescent="0.25">
      <c r="B33" t="s">
        <v>56</v>
      </c>
    </row>
    <row r="34" spans="2:2" x14ac:dyDescent="0.25">
      <c r="B3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 Employee</vt:lpstr>
      <vt:lpstr>12 Month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Creek</dc:creator>
  <cp:lastModifiedBy>Roberts, Jennifer</cp:lastModifiedBy>
  <cp:lastPrinted>2020-06-10T13:37:08Z</cp:lastPrinted>
  <dcterms:created xsi:type="dcterms:W3CDTF">2013-03-01T19:11:13Z</dcterms:created>
  <dcterms:modified xsi:type="dcterms:W3CDTF">2025-03-12T20:28:06Z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S Version">
    <vt:lpwstr>14.7</vt:lpwstr>
  </property>
</Properties>
</file>